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עבודה הלוי דוויק\סוים\צוות שראל\מפל חוג מוזיקה\"/>
    </mc:Choice>
  </mc:AlternateContent>
  <bookViews>
    <workbookView minimized="1" xWindow="0" yWindow="255" windowWidth="19320" windowHeight="7815" tabRatio="634"/>
  </bookViews>
  <sheets>
    <sheet name="תנאי-סף" sheetId="1" r:id="rId1"/>
    <sheet name="איכות" sheetId="6" r:id="rId2"/>
    <sheet name="מחיר וסיכום" sheetId="8" r:id="rId3"/>
    <sheet name="Sheet1" sheetId="7" state="hidden" r:id="rId4"/>
  </sheets>
  <definedNames>
    <definedName name="_Ref173487267" localSheetId="0">'תנאי-סף'!$C$25</definedName>
    <definedName name="_Ref179538436" localSheetId="0">'תנאי-סף'!$C$27</definedName>
    <definedName name="_Ref263083897" localSheetId="0">'תנאי-סף'!$C$5</definedName>
    <definedName name="_Ref274737718" localSheetId="0">'תנאי-סף'!$C$6</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'תנאי-סף'!$C$10</definedName>
    <definedName name="_Ref299445146" localSheetId="0">'תנאי-סף'!#REF!</definedName>
    <definedName name="_Ref299615356" localSheetId="0">'תנאי-סף'!#REF!</definedName>
    <definedName name="_Ref299617500" localSheetId="0">'תנאי-סף'!#REF!</definedName>
    <definedName name="_Ref304923103" localSheetId="0">'תנאי-סף'!$C$6</definedName>
    <definedName name="_Ref304980088" localSheetId="0">'תנאי-סף'!#REF!</definedName>
    <definedName name="_Ref306772740" localSheetId="0">'תנאי-סף'!#REF!</definedName>
    <definedName name="_Ref329872137" localSheetId="0">'תנאי-סף'!$C$11</definedName>
    <definedName name="_xlnm.Print_Area" localSheetId="0">'תנאי-סף'!$A$1:$J$32</definedName>
  </definedNames>
  <calcPr calcId="152511"/>
</workbook>
</file>

<file path=xl/calcChain.xml><?xml version="1.0" encoding="utf-8"?>
<calcChain xmlns="http://schemas.openxmlformats.org/spreadsheetml/2006/main">
  <c r="B14" i="8" l="1"/>
  <c r="H13" i="8"/>
  <c r="E13" i="8"/>
  <c r="D13" i="8"/>
  <c r="G12" i="8"/>
  <c r="E12" i="8"/>
  <c r="E14" i="8" s="1"/>
  <c r="H4" i="8"/>
  <c r="G4" i="8"/>
  <c r="G13" i="8" s="1"/>
  <c r="G14" i="8" s="1"/>
  <c r="F4" i="8"/>
  <c r="F13" i="8" s="1"/>
  <c r="E4" i="8"/>
  <c r="D4" i="8"/>
  <c r="E6" i="6" l="1"/>
  <c r="O5" i="6"/>
  <c r="M5" i="6"/>
  <c r="L6" i="6" s="1"/>
  <c r="L7" i="6" s="1"/>
  <c r="K5" i="6"/>
  <c r="I5" i="6"/>
  <c r="H6" i="6" s="1"/>
  <c r="G5" i="6"/>
  <c r="O4" i="6"/>
  <c r="N6" i="6" s="1"/>
  <c r="N7" i="6" s="1"/>
  <c r="M4" i="6"/>
  <c r="K4" i="6"/>
  <c r="J6" i="6" s="1"/>
  <c r="I4" i="6"/>
  <c r="G4" i="6"/>
  <c r="I16" i="1"/>
  <c r="H16" i="1"/>
  <c r="G16" i="1"/>
  <c r="F16" i="1"/>
  <c r="E16" i="1"/>
  <c r="I9" i="1"/>
  <c r="H9" i="1"/>
  <c r="G9" i="1"/>
  <c r="F9" i="1"/>
  <c r="E9" i="1"/>
  <c r="I4" i="1"/>
  <c r="I14" i="1" s="1"/>
  <c r="H4" i="1"/>
  <c r="H14" i="1" s="1"/>
  <c r="G4" i="1"/>
  <c r="G14" i="1" s="1"/>
  <c r="F4" i="1"/>
  <c r="F14" i="1" s="1"/>
  <c r="E4" i="1"/>
  <c r="E14" i="1" s="1"/>
  <c r="F6" i="6" l="1"/>
  <c r="D12" i="8" s="1"/>
  <c r="D14" i="8" s="1"/>
  <c r="F12" i="8"/>
  <c r="F14" i="8" s="1"/>
  <c r="H7" i="6"/>
  <c r="H12" i="8"/>
  <c r="H14" i="8" s="1"/>
  <c r="J7" i="6"/>
  <c r="F7" i="6" l="1"/>
  <c r="H15" i="8"/>
  <c r="F15" i="8"/>
  <c r="D15" i="8"/>
  <c r="G15" i="8"/>
  <c r="E15" i="8"/>
</calcChain>
</file>

<file path=xl/sharedStrings.xml><?xml version="1.0" encoding="utf-8"?>
<sst xmlns="http://schemas.openxmlformats.org/spreadsheetml/2006/main" count="80" uniqueCount="71">
  <si>
    <t>ל.ר.</t>
  </si>
  <si>
    <t>$</t>
  </si>
  <si>
    <t>X</t>
  </si>
  <si>
    <t>V</t>
  </si>
  <si>
    <t xml:space="preserve">עומד בכל תנאי-הסף </t>
  </si>
  <si>
    <t>מס' סעיף</t>
  </si>
  <si>
    <t>תיאור התנאי</t>
  </si>
  <si>
    <t>מסמכים נדרשים</t>
  </si>
  <si>
    <t>תנאי סף מנהליים</t>
  </si>
  <si>
    <t>המציע הינו גוף משפטי מאוגד הרשום ברשם רשמי ו\או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</si>
  <si>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</si>
  <si>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</si>
  <si>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חוברת הצעה מלאה וחתומה.</t>
  </si>
  <si>
    <t>התחייבות ואישור המציע לקיום החקיקה בתחום העסקת עובדים חתומה ע"י עו"ד (נספח ב'4).</t>
  </si>
  <si>
    <t>7.10</t>
  </si>
  <si>
    <t>7.11</t>
  </si>
  <si>
    <t>7.12</t>
  </si>
  <si>
    <t>7.13</t>
  </si>
  <si>
    <t>7.14</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</si>
  <si>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</si>
  <si>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</si>
  <si>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משקל</t>
  </si>
  <si>
    <t>קריטריון</t>
  </si>
  <si>
    <t>משקל בציון האיכות</t>
  </si>
  <si>
    <t>ציון כולל לפרמטר</t>
  </si>
  <si>
    <t>מעבר סף איכות</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</si>
  <si>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</si>
  <si>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</si>
  <si>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</si>
  <si>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</si>
  <si>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</si>
  <si>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</si>
  <si>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</si>
  <si>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</si>
  <si>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</si>
  <si>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</si>
  <si>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6</t>
  </si>
  <si>
    <t>7.7</t>
  </si>
  <si>
    <t>קורות חיים ומסמכים המעידים על הכשרתו וניסיונו של המפיק.</t>
  </si>
  <si>
    <t>7.8</t>
  </si>
  <si>
    <t xml:space="preserve">מסמך, בשפה העברית המתאר את פרופיל המציע. </t>
  </si>
  <si>
    <t>תצהיר בדבר העדר הרשעות לפי חוק עובדים זרים וחוק שכר מינימום חתום ע"י עו"ד (נספח ב'3).</t>
  </si>
  <si>
    <t xml:space="preserve">הצהרה על שימוש בתוכנות מקוריות (נספח ב'5). </t>
  </si>
  <si>
    <t>רשימת הפרטים בהצעת המציע, שהמציע מעוניין שיהיו חסויים במידה והוא יזכה. על פי האמור בסעיף ‎21.2 לפרק זה.</t>
  </si>
  <si>
    <t>ניסיון קודם של המפיק בהפקת אירועים מוסיקאליים מרובי הופעות</t>
  </si>
  <si>
    <t>כיצד מוכיחים</t>
  </si>
  <si>
    <t>תנאי סף מקצועיים</t>
  </si>
  <si>
    <t>העתק תעודת עוסק מורשה והעתק של תעודת התאגדות (לפי העניין וסוג התאגדותו המשפטית של המציע) מאושר/ים על ידי עו"ד. אם המציע הוא עמותה, עליו להעביר אישור ניהול תקין מטעם רשם העמותות, תקף למועד הגשת ההצעה. 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</si>
  <si>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t>
  </si>
  <si>
    <t xml:space="preserve">אישור ניהול תקין, מטעם רשם העמותות, תקף לשנה השוטפת ואישור על כך שהמציע הינו מלכ"ר לעניין חוק מס ערך מוסף. </t>
  </si>
  <si>
    <t>הגשת נספח ב'1 כשהוא חתום על ידי המציע</t>
  </si>
  <si>
    <t>המציע יספק פרטים אודות ניסיונו ברשימה כרונולוגית מלאה בסעיף 1 של נספח ב'1</t>
  </si>
  <si>
    <t>מספר הפקות</t>
  </si>
  <si>
    <t>5</t>
  </si>
  <si>
    <t>5.1</t>
  </si>
  <si>
    <t>5.2</t>
  </si>
  <si>
    <t>5.3</t>
  </si>
  <si>
    <t>5.4</t>
  </si>
  <si>
    <t>אם הגוף המציע הינו עמותה: 5.3.1. המציע הינו מלכ"ר לעניין חוק מס ערך מוסף. 5.3.2. בעל אישור ניהול תקין, מטעם רשם העמותות, בתוקף לשנה השוטפת.</t>
  </si>
  <si>
    <t>6.1</t>
  </si>
  <si>
    <t>המציע הפיק 3 אירועים מוסיקאליים לפחות במהלך 7 השנים האחרונות. 
"אירוע מוסיקאלי" משמעו: אירוע מוסיקאלי שבוצע מול קהל של 200 איש לפחות, התקיים באולם סגור וכלל ביצוע חי של הרכבים מוסיקאליים מקצועיים.</t>
  </si>
  <si>
    <t>6.2.2</t>
  </si>
  <si>
    <t xml:space="preserve">המפיק המוצע מטעמו של המציע שימש כמפיק בהפקה של לפחות 3 מופעים אקוסטיים במהלך 7 השנים האחרונות, כאשר לפחות אחד מהם הוא של מוסיקה אמנותית ישראלית. 
"מופע אקוסטי" משמעו: מופע חי אקוסטי (ללא הגברה אלקטרונית) שהתקיים באולם סגור, מול קהל של 100 איש לפחות, ושמרבית הביצועים בו בוצעו ע"י הרכבים מוסיקאליים מקצועיים כגון תזמורות, הרכבים קאמריים, סולנים ומקהלות. </t>
  </si>
  <si>
    <t>המפיק המוצע מטעמו של המציע שימש כמפיק של לפחות אירוע מוסיקאלי מרובה הופעות אחד במהלך 7 השנים האחרונות, אשר כלל לפחות 2 מופעים מוסיקאליים של מוסיקה חיה ישראלית אמנותית. 
"אירוע מוסיקאלי מרובה הופעות" משמעו אירוע העונה על כל הדרישות הבאות במצטבר:
• כולל סדרה של לפחות 3 מופעים מוסיקאליים של מוסיקה חיה, כל אחת בעלת תכנית אמנותית שונה.
• סדרת המופעים המוסיקאליים מתקיים במשך לפחות שלושה אך לא יותר משבעה ימים, כאשר לפחות שני מופעים (בעלות תכניות אמנותיות שונות) התקיימו באותו יום.
• על כל מופע מוסיקאלי להתקיים מול קהל של 100 איש לפחות.
• המופעים המוסיקאליים התקיימו בלפחות 2 אולמות שונים. אין מניעה שההופעות תתקיימנה בעיר אחת או במספר ערים שונות.</t>
  </si>
  <si>
    <t>המציע יספק פרטים אודות ניסיונו של המפיק המוצע מטעמו ברשימה כרונולוגית מלאה של העבודות שבוצעו במהלך שנות הניסיון בסעיף 5.1 של נספח ב'1</t>
  </si>
  <si>
    <t>המציע יספק פרטים אודות ניסיונו של המפיק המוצע מטעמו ברשימה כרונולוגית מלאה של העבודות שבוצעו במהלך שנות הניסיון בסעיף 5.2 של נספח ב'1</t>
  </si>
  <si>
    <t>7.9</t>
  </si>
  <si>
    <t>10.6.1</t>
  </si>
  <si>
    <t>10.6.2</t>
  </si>
  <si>
    <t xml:space="preserve">ניסיון קודם של המפיק בהפקת מופעים אקוסטיים </t>
  </si>
  <si>
    <t>6.2.1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</si>
</sst>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24" x14ac:knownFonts="1">
    <font>
      <sz val="11"/>
      <color theme="1"/>
      <name val="Arial"/>
      <family val="2"/>
      <charset val="177"/>
      <scheme val="minor"/>
    </font>
    <font>
      <b/>
      <sz val="11"/>
      <color theme="1"/>
      <name val="Times New Roman"/>
      <family val="1"/>
      <scheme val="major"/>
    </font>
    <font>
      <sz val="11"/>
      <color theme="1"/>
      <name val="David"/>
      <family val="2"/>
      <charset val="177"/>
    </font>
    <font>
      <b/>
      <sz val="12"/>
      <color theme="1"/>
      <name val="David"/>
      <family val="2"/>
      <charset val="177"/>
    </font>
    <font>
      <sz val="11"/>
      <color theme="1"/>
      <name val="Times New Roman"/>
      <family val="1"/>
      <scheme val="major"/>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4"/>
      <name val="Arial"/>
      <family val="2"/>
    </font>
    <font>
      <b/>
      <sz val="12"/>
      <name val="Arial"/>
      <family val="2"/>
    </font>
    <font>
      <b/>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1"/>
      <color theme="0"/>
      <name val="Arial"/>
      <family val="2"/>
      <scheme val="minor"/>
    </font>
    <font>
      <b/>
      <sz val="15"/>
      <color theme="0"/>
      <name val="David"/>
      <family val="2"/>
      <charset val="177"/>
    </font>
  </fonts>
  <fills count="23">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s>
  <borders count="42">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s>
  <cellStyleXfs count="2">
    <xf numFmtId="0" fontId="0" fillId="0" borderId="0"/>
    <xf numFmtId="9" fontId="12" fillId="0" borderId="0" applyFont="0" applyFill="0" applyBorder="0" applyAlignment="0" applyProtection="0"/>
  </cellStyleXfs>
  <cellXfs count="114">
    <xf numFmtId="0" fontId="0" fillId="0" borderId="0" xfId="0"/>
    <xf numFmtId="0" fontId="4" fillId="3" borderId="5" xfId="0"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4" fillId="6" borderId="5" xfId="0" applyFont="1" applyFill="1" applyBorder="1" applyAlignment="1" applyProtection="1">
      <alignment horizontal="center" vertical="center" wrapText="1"/>
      <protection locked="0"/>
    </xf>
    <xf numFmtId="0" fontId="4" fillId="6" borderId="6" xfId="0" applyFont="1" applyFill="1" applyBorder="1" applyAlignment="1" applyProtection="1">
      <alignment horizontal="center" vertical="center" wrapText="1"/>
      <protection locked="0"/>
    </xf>
    <xf numFmtId="0" fontId="4" fillId="6" borderId="16" xfId="0" applyFont="1" applyFill="1" applyBorder="1" applyAlignment="1" applyProtection="1">
      <alignment horizontal="center" vertical="center" wrapText="1"/>
      <protection locked="0"/>
    </xf>
    <xf numFmtId="0" fontId="0" fillId="0" borderId="0" xfId="0" applyProtection="1">
      <protection hidden="1"/>
    </xf>
    <xf numFmtId="164" fontId="18" fillId="8" borderId="30" xfId="0" applyNumberFormat="1" applyFont="1" applyFill="1" applyBorder="1" applyAlignment="1" applyProtection="1">
      <alignment horizontal="center" vertical="center" wrapText="1" readingOrder="2"/>
      <protection hidden="1"/>
    </xf>
    <xf numFmtId="9" fontId="19" fillId="17" borderId="22" xfId="1" applyFont="1" applyFill="1" applyBorder="1" applyAlignment="1" applyProtection="1">
      <alignment horizontal="center" vertical="center" wrapText="1" readingOrder="2"/>
      <protection hidden="1"/>
    </xf>
    <xf numFmtId="0" fontId="0" fillId="0" borderId="0" xfId="0" applyAlignment="1" applyProtection="1">
      <alignment readingOrder="2"/>
      <protection hidden="1"/>
    </xf>
    <xf numFmtId="0" fontId="8" fillId="7" borderId="14" xfId="0" applyFont="1" applyFill="1" applyBorder="1" applyAlignment="1" applyProtection="1">
      <alignment readingOrder="2"/>
      <protection hidden="1"/>
    </xf>
    <xf numFmtId="0" fontId="10" fillId="7" borderId="14" xfId="0" applyFont="1" applyFill="1" applyBorder="1" applyAlignment="1" applyProtection="1">
      <alignment horizontal="center" vertical="center" readingOrder="2"/>
      <protection hidden="1"/>
    </xf>
    <xf numFmtId="0" fontId="3" fillId="7" borderId="4" xfId="0" applyFont="1" applyFill="1" applyBorder="1" applyAlignment="1" applyProtection="1">
      <alignment horizontal="center" wrapText="1"/>
      <protection hidden="1"/>
    </xf>
    <xf numFmtId="0" fontId="0" fillId="4" borderId="0" xfId="0" applyFill="1" applyProtection="1">
      <protection hidden="1"/>
    </xf>
    <xf numFmtId="49" fontId="6" fillId="9" borderId="7" xfId="0" applyNumberFormat="1" applyFont="1" applyFill="1" applyBorder="1" applyAlignment="1" applyProtection="1">
      <alignment horizontal="center" vertical="center" wrapText="1"/>
      <protection hidden="1"/>
    </xf>
    <xf numFmtId="0" fontId="6" fillId="9" borderId="7" xfId="0" applyFont="1" applyFill="1" applyBorder="1" applyAlignment="1" applyProtection="1">
      <alignment horizontal="center" vertical="center" wrapText="1"/>
      <protection hidden="1"/>
    </xf>
    <xf numFmtId="0" fontId="5" fillId="9" borderId="7" xfId="0" applyFont="1" applyFill="1" applyBorder="1" applyAlignment="1" applyProtection="1">
      <alignment horizontal="center" vertical="center" wrapText="1"/>
      <protection hidden="1"/>
    </xf>
    <xf numFmtId="49" fontId="3" fillId="6" borderId="6" xfId="0" applyNumberFormat="1" applyFont="1" applyFill="1" applyBorder="1" applyAlignment="1" applyProtection="1">
      <alignment horizontal="center" vertical="center" readingOrder="2"/>
      <protection hidden="1"/>
    </xf>
    <xf numFmtId="0" fontId="9" fillId="6" borderId="11" xfId="0" applyFont="1" applyFill="1" applyBorder="1" applyAlignment="1" applyProtection="1">
      <alignment vertical="center" wrapText="1" readingOrder="2"/>
      <protection hidden="1"/>
    </xf>
    <xf numFmtId="49" fontId="3" fillId="6" borderId="11" xfId="0" applyNumberFormat="1" applyFont="1" applyFill="1" applyBorder="1" applyAlignment="1" applyProtection="1">
      <alignment horizontal="center" vertical="center" readingOrder="2"/>
      <protection hidden="1"/>
    </xf>
    <xf numFmtId="0" fontId="9" fillId="6" borderId="12" xfId="0" applyFont="1" applyFill="1" applyBorder="1" applyAlignment="1" applyProtection="1">
      <alignment vertical="center" wrapText="1" readingOrder="2"/>
      <protection hidden="1"/>
    </xf>
    <xf numFmtId="0" fontId="9" fillId="6" borderId="15" xfId="0" applyFont="1" applyFill="1" applyBorder="1" applyAlignment="1" applyProtection="1">
      <alignment vertical="center" wrapText="1" readingOrder="2"/>
      <protection hidden="1"/>
    </xf>
    <xf numFmtId="49" fontId="6" fillId="11" borderId="7" xfId="0" applyNumberFormat="1" applyFont="1" applyFill="1" applyBorder="1" applyAlignment="1" applyProtection="1">
      <alignment horizontal="center" vertical="center"/>
      <protection hidden="1"/>
    </xf>
    <xf numFmtId="0" fontId="6" fillId="11" borderId="10" xfId="0" applyNumberFormat="1" applyFont="1" applyFill="1" applyBorder="1" applyAlignment="1" applyProtection="1">
      <alignment horizontal="center" vertical="center" wrapText="1" readingOrder="2"/>
      <protection hidden="1"/>
    </xf>
    <xf numFmtId="0" fontId="5" fillId="11" borderId="7" xfId="0" applyFont="1" applyFill="1" applyBorder="1" applyAlignment="1" applyProtection="1">
      <alignment horizontal="center" vertical="center" wrapText="1"/>
      <protection hidden="1"/>
    </xf>
    <xf numFmtId="49" fontId="3" fillId="5" borderId="6" xfId="0" applyNumberFormat="1" applyFont="1" applyFill="1" applyBorder="1" applyAlignment="1" applyProtection="1">
      <alignment horizontal="center" vertical="center" readingOrder="2"/>
      <protection hidden="1"/>
    </xf>
    <xf numFmtId="0" fontId="9" fillId="5" borderId="11" xfId="0" applyFont="1" applyFill="1" applyBorder="1" applyAlignment="1" applyProtection="1">
      <alignment horizontal="right" vertical="center" wrapText="1" readingOrder="2"/>
      <protection hidden="1"/>
    </xf>
    <xf numFmtId="49" fontId="3" fillId="5" borderId="11" xfId="0" applyNumberFormat="1" applyFont="1" applyFill="1" applyBorder="1" applyAlignment="1" applyProtection="1">
      <alignment horizontal="center" vertical="center" readingOrder="2"/>
      <protection hidden="1"/>
    </xf>
    <xf numFmtId="0" fontId="7" fillId="4" borderId="0" xfId="0" applyFont="1" applyFill="1" applyProtection="1">
      <protection hidden="1"/>
    </xf>
    <xf numFmtId="0" fontId="13" fillId="15" borderId="8" xfId="0" applyFont="1" applyFill="1" applyBorder="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0" fillId="4" borderId="0" xfId="0" applyFill="1" applyBorder="1" applyProtection="1">
      <protection hidden="1"/>
    </xf>
    <xf numFmtId="49" fontId="6" fillId="14" borderId="7" xfId="0" applyNumberFormat="1" applyFont="1" applyFill="1" applyBorder="1" applyAlignment="1" applyProtection="1">
      <alignment horizontal="center" vertical="center"/>
      <protection hidden="1"/>
    </xf>
    <xf numFmtId="0" fontId="6" fillId="14" borderId="7" xfId="0" applyFont="1" applyFill="1" applyBorder="1" applyAlignment="1" applyProtection="1">
      <alignment horizontal="center" vertical="center" wrapText="1" readingOrder="2"/>
      <protection hidden="1"/>
    </xf>
    <xf numFmtId="0" fontId="5" fillId="14" borderId="7" xfId="0"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readingOrder="2"/>
      <protection hidden="1"/>
    </xf>
    <xf numFmtId="0" fontId="2" fillId="3" borderId="6" xfId="0" applyFont="1" applyFill="1" applyBorder="1" applyAlignment="1" applyProtection="1">
      <alignment horizontal="right" vertical="center" wrapText="1" readingOrder="2"/>
      <protection hidden="1"/>
    </xf>
    <xf numFmtId="49" fontId="3" fillId="3" borderId="5" xfId="0" applyNumberFormat="1" applyFont="1" applyFill="1" applyBorder="1" applyAlignment="1" applyProtection="1">
      <alignment horizontal="center" vertical="center" readingOrder="2"/>
      <protection hidden="1"/>
    </xf>
    <xf numFmtId="0" fontId="2" fillId="3" borderId="5" xfId="0" applyFont="1" applyFill="1" applyBorder="1" applyAlignment="1" applyProtection="1">
      <alignment horizontal="right" vertical="center" wrapText="1" readingOrder="2"/>
      <protection hidden="1"/>
    </xf>
    <xf numFmtId="49" fontId="3" fillId="3" borderId="4" xfId="0" applyNumberFormat="1" applyFont="1" applyFill="1" applyBorder="1" applyAlignment="1" applyProtection="1">
      <alignment horizontal="center" vertical="center" readingOrder="2"/>
      <protection hidden="1"/>
    </xf>
    <xf numFmtId="0" fontId="2" fillId="3" borderId="4" xfId="0" applyFont="1" applyFill="1" applyBorder="1" applyAlignment="1" applyProtection="1">
      <alignment horizontal="right" vertical="center" wrapText="1" readingOrder="2"/>
      <protection hidden="1"/>
    </xf>
    <xf numFmtId="0" fontId="0" fillId="2" borderId="3" xfId="0" applyFill="1" applyBorder="1" applyAlignment="1" applyProtection="1">
      <alignment horizontal="center"/>
      <protection hidden="1"/>
    </xf>
    <xf numFmtId="0" fontId="0" fillId="2" borderId="2" xfId="0" applyFill="1" applyBorder="1" applyAlignment="1" applyProtection="1">
      <alignment horizontal="center"/>
      <protection hidden="1"/>
    </xf>
    <xf numFmtId="0" fontId="0" fillId="2" borderId="1" xfId="0" applyFill="1" applyBorder="1" applyProtection="1">
      <protection hidden="1"/>
    </xf>
    <xf numFmtId="0" fontId="10" fillId="7" borderId="4" xfId="0" applyFont="1" applyFill="1" applyBorder="1" applyAlignment="1" applyProtection="1">
      <alignment horizontal="center" vertical="center" wrapText="1"/>
      <protection locked="0"/>
    </xf>
    <xf numFmtId="0" fontId="1" fillId="3" borderId="5" xfId="0" applyFont="1" applyFill="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0" fillId="20" borderId="32" xfId="0" applyFont="1" applyFill="1" applyBorder="1" applyAlignment="1" applyProtection="1">
      <alignment horizontal="center" vertical="center" readingOrder="2"/>
      <protection hidden="1"/>
    </xf>
    <xf numFmtId="0" fontId="10" fillId="20" borderId="27" xfId="0" applyFont="1" applyFill="1" applyBorder="1" applyAlignment="1" applyProtection="1">
      <alignment horizontal="center" vertical="center" readingOrder="2"/>
      <protection hidden="1"/>
    </xf>
    <xf numFmtId="0" fontId="10" fillId="20" borderId="33" xfId="0" applyFont="1" applyFill="1" applyBorder="1" applyAlignment="1" applyProtection="1">
      <alignment horizontal="center" vertical="center" readingOrder="2"/>
      <protection hidden="1"/>
    </xf>
    <xf numFmtId="0" fontId="14" fillId="7" borderId="5" xfId="0" applyFont="1" applyFill="1" applyBorder="1" applyAlignment="1" applyProtection="1">
      <alignment vertical="center"/>
      <protection hidden="1"/>
    </xf>
    <xf numFmtId="0" fontId="14" fillId="16" borderId="4" xfId="0" applyFont="1" applyFill="1" applyBorder="1" applyAlignment="1" applyProtection="1">
      <alignment vertical="center"/>
      <protection hidden="1"/>
    </xf>
    <xf numFmtId="2" fontId="14" fillId="16" borderId="37" xfId="0" applyNumberFormat="1" applyFont="1" applyFill="1" applyBorder="1" applyAlignment="1" applyProtection="1">
      <alignment horizontal="center" vertical="center"/>
      <protection hidden="1"/>
    </xf>
    <xf numFmtId="2" fontId="14" fillId="16" borderId="31" xfId="0" applyNumberFormat="1" applyFont="1" applyFill="1" applyBorder="1" applyAlignment="1" applyProtection="1">
      <alignment horizontal="center" vertical="center"/>
      <protection hidden="1"/>
    </xf>
    <xf numFmtId="2" fontId="14" fillId="16" borderId="26" xfId="0" applyNumberFormat="1" applyFont="1" applyFill="1" applyBorder="1" applyAlignment="1" applyProtection="1">
      <alignment horizontal="center" vertical="center"/>
      <protection hidden="1"/>
    </xf>
    <xf numFmtId="0" fontId="14" fillId="20" borderId="28" xfId="0" applyFont="1" applyFill="1" applyBorder="1" applyAlignment="1" applyProtection="1">
      <alignment horizontal="center"/>
      <protection hidden="1"/>
    </xf>
    <xf numFmtId="0" fontId="14" fillId="20" borderId="33" xfId="0" applyFont="1" applyFill="1" applyBorder="1" applyProtection="1">
      <protection hidden="1"/>
    </xf>
    <xf numFmtId="9" fontId="0" fillId="21" borderId="21" xfId="0" applyNumberFormat="1" applyFill="1" applyBorder="1" applyAlignment="1" applyProtection="1">
      <alignment horizontal="center"/>
      <protection hidden="1"/>
    </xf>
    <xf numFmtId="0" fontId="15" fillId="21" borderId="36" xfId="0" applyFont="1" applyFill="1" applyBorder="1" applyProtection="1">
      <protection hidden="1"/>
    </xf>
    <xf numFmtId="2" fontId="15" fillId="21" borderId="34" xfId="0" applyNumberFormat="1" applyFont="1" applyFill="1" applyBorder="1" applyAlignment="1" applyProtection="1">
      <alignment horizontal="center" vertical="center"/>
      <protection hidden="1"/>
    </xf>
    <xf numFmtId="2" fontId="15" fillId="21" borderId="35" xfId="0" applyNumberFormat="1" applyFont="1" applyFill="1" applyBorder="1" applyAlignment="1" applyProtection="1">
      <alignment horizontal="center" vertical="center"/>
      <protection hidden="1"/>
    </xf>
    <xf numFmtId="2" fontId="15" fillId="21" borderId="36" xfId="0" applyNumberFormat="1" applyFont="1" applyFill="1" applyBorder="1" applyAlignment="1" applyProtection="1">
      <alignment horizontal="center" vertical="center"/>
      <protection hidden="1"/>
    </xf>
    <xf numFmtId="9" fontId="22" fillId="19" borderId="21" xfId="0" applyNumberFormat="1" applyFont="1" applyFill="1" applyBorder="1" applyAlignment="1" applyProtection="1">
      <alignment horizontal="center" vertical="center"/>
      <protection hidden="1"/>
    </xf>
    <xf numFmtId="0" fontId="22" fillId="19" borderId="36" xfId="0" applyFont="1" applyFill="1" applyBorder="1" applyAlignment="1" applyProtection="1">
      <alignment vertical="center"/>
      <protection hidden="1"/>
    </xf>
    <xf numFmtId="2" fontId="22" fillId="19" borderId="34" xfId="0" applyNumberFormat="1" applyFont="1" applyFill="1" applyBorder="1" applyAlignment="1" applyProtection="1">
      <alignment horizontal="center" vertical="center"/>
      <protection hidden="1"/>
    </xf>
    <xf numFmtId="2" fontId="22" fillId="19" borderId="35" xfId="0" applyNumberFormat="1" applyFont="1" applyFill="1" applyBorder="1" applyAlignment="1" applyProtection="1">
      <alignment horizontal="center" vertical="center"/>
      <protection hidden="1"/>
    </xf>
    <xf numFmtId="2" fontId="22" fillId="19" borderId="36" xfId="0" applyNumberFormat="1" applyFont="1" applyFill="1" applyBorder="1" applyAlignment="1" applyProtection="1">
      <alignment horizontal="center" vertical="center"/>
      <protection hidden="1"/>
    </xf>
    <xf numFmtId="0" fontId="14" fillId="14" borderId="37" xfId="0" applyFont="1" applyFill="1" applyBorder="1" applyAlignment="1" applyProtection="1">
      <alignment horizontal="center" vertical="center"/>
      <protection hidden="1"/>
    </xf>
    <xf numFmtId="0" fontId="14" fillId="14" borderId="31" xfId="0" applyFont="1" applyFill="1" applyBorder="1" applyAlignment="1" applyProtection="1">
      <alignment horizontal="center" vertical="center"/>
      <protection hidden="1"/>
    </xf>
    <xf numFmtId="0" fontId="14" fillId="14" borderId="26" xfId="0" applyFont="1" applyFill="1" applyBorder="1" applyAlignment="1" applyProtection="1">
      <alignment horizontal="center" vertical="center"/>
      <protection hidden="1"/>
    </xf>
    <xf numFmtId="165" fontId="0" fillId="7" borderId="34" xfId="0" applyNumberFormat="1" applyFill="1" applyBorder="1" applyAlignment="1" applyProtection="1">
      <alignment horizontal="center" vertical="center"/>
      <protection locked="0"/>
    </xf>
    <xf numFmtId="165" fontId="0" fillId="7" borderId="35" xfId="0" applyNumberFormat="1" applyFill="1" applyBorder="1" applyAlignment="1" applyProtection="1">
      <alignment horizontal="center" vertical="center"/>
      <protection locked="0"/>
    </xf>
    <xf numFmtId="165" fontId="0" fillId="7" borderId="36" xfId="0" applyNumberFormat="1" applyFill="1" applyBorder="1" applyAlignment="1" applyProtection="1">
      <alignment horizontal="center" vertical="center"/>
      <protection locked="0"/>
    </xf>
    <xf numFmtId="0" fontId="17" fillId="12" borderId="17" xfId="0" applyFont="1" applyFill="1" applyBorder="1" applyAlignment="1" applyProtection="1">
      <alignment horizontal="center" vertical="center" wrapText="1" readingOrder="2"/>
      <protection hidden="1"/>
    </xf>
    <xf numFmtId="164" fontId="18" fillId="8" borderId="23" xfId="0" applyNumberFormat="1" applyFont="1" applyFill="1" applyBorder="1" applyAlignment="1" applyProtection="1">
      <alignment horizontal="center" vertical="center" wrapText="1" readingOrder="2"/>
      <protection hidden="1"/>
    </xf>
    <xf numFmtId="9" fontId="18" fillId="3" borderId="23" xfId="1" applyFont="1" applyFill="1" applyBorder="1" applyAlignment="1" applyProtection="1">
      <alignment horizontal="center" vertical="center" wrapText="1" readingOrder="2"/>
      <protection hidden="1"/>
    </xf>
    <xf numFmtId="0" fontId="17" fillId="13" borderId="20" xfId="0" applyFont="1" applyFill="1" applyBorder="1" applyAlignment="1" applyProtection="1">
      <alignment horizontal="center" vertical="center" wrapText="1" readingOrder="2"/>
      <protection hidden="1"/>
    </xf>
    <xf numFmtId="0" fontId="14" fillId="20" borderId="3" xfId="0" applyFont="1" applyFill="1" applyBorder="1" applyAlignment="1" applyProtection="1">
      <alignment horizontal="center" vertical="center"/>
      <protection hidden="1"/>
    </xf>
    <xf numFmtId="0" fontId="23" fillId="22" borderId="22" xfId="0" applyFont="1" applyFill="1" applyBorder="1" applyAlignment="1" applyProtection="1">
      <alignment horizontal="center" vertical="center"/>
      <protection hidden="1"/>
    </xf>
    <xf numFmtId="0" fontId="21" fillId="10" borderId="10" xfId="0" applyFont="1" applyFill="1" applyBorder="1" applyAlignment="1" applyProtection="1">
      <alignment horizontal="center" vertical="center"/>
      <protection hidden="1"/>
    </xf>
    <xf numFmtId="0" fontId="11" fillId="7" borderId="14" xfId="0" applyFont="1" applyFill="1" applyBorder="1" applyAlignment="1" applyProtection="1">
      <alignment horizontal="center" vertical="center" wrapText="1"/>
      <protection hidden="1"/>
    </xf>
    <xf numFmtId="0" fontId="8" fillId="7" borderId="4" xfId="0" applyFont="1" applyFill="1" applyBorder="1" applyAlignment="1" applyProtection="1">
      <alignment horizontal="center" vertical="center" wrapText="1"/>
      <protection hidden="1"/>
    </xf>
    <xf numFmtId="0" fontId="23" fillId="22" borderId="10" xfId="0" applyFont="1" applyFill="1" applyBorder="1" applyAlignment="1" applyProtection="1">
      <alignment horizontal="center" vertical="center"/>
      <protection hidden="1"/>
    </xf>
    <xf numFmtId="0" fontId="23" fillId="22" borderId="9" xfId="0" applyFont="1" applyFill="1" applyBorder="1" applyAlignment="1" applyProtection="1">
      <alignment horizontal="center" vertical="center"/>
      <protection hidden="1"/>
    </xf>
    <xf numFmtId="0" fontId="11" fillId="7" borderId="3" xfId="0" applyFont="1" applyFill="1" applyBorder="1" applyAlignment="1" applyProtection="1">
      <alignment horizontal="center" vertical="center" wrapText="1"/>
      <protection hidden="1"/>
    </xf>
    <xf numFmtId="0" fontId="11" fillId="7" borderId="1" xfId="0" applyFont="1" applyFill="1" applyBorder="1" applyAlignment="1" applyProtection="1">
      <alignment horizontal="center" vertical="center" wrapText="1"/>
      <protection hidden="1"/>
    </xf>
    <xf numFmtId="0" fontId="19" fillId="17" borderId="10" xfId="0" applyFont="1" applyFill="1" applyBorder="1" applyAlignment="1" applyProtection="1">
      <alignment horizontal="center" vertical="center" wrapText="1" readingOrder="2"/>
      <protection hidden="1"/>
    </xf>
    <xf numFmtId="0" fontId="19" fillId="17" borderId="22" xfId="0" applyFont="1" applyFill="1" applyBorder="1" applyAlignment="1" applyProtection="1">
      <alignment horizontal="center" vertical="center" wrapText="1" readingOrder="2"/>
      <protection hidden="1"/>
    </xf>
    <xf numFmtId="0" fontId="20" fillId="18" borderId="10" xfId="0" applyFont="1" applyFill="1" applyBorder="1" applyAlignment="1" applyProtection="1">
      <alignment horizontal="center" vertical="center" wrapText="1" readingOrder="2"/>
      <protection hidden="1"/>
    </xf>
    <xf numFmtId="0" fontId="20" fillId="18" borderId="22" xfId="0" applyFont="1" applyFill="1" applyBorder="1" applyAlignment="1" applyProtection="1">
      <alignment horizontal="center" vertical="center" wrapText="1" readingOrder="2"/>
      <protection hidden="1"/>
    </xf>
    <xf numFmtId="2" fontId="19" fillId="17" borderId="22" xfId="0" applyNumberFormat="1" applyFont="1" applyFill="1" applyBorder="1" applyAlignment="1" applyProtection="1">
      <alignment horizontal="center" vertical="center" wrapText="1" readingOrder="2"/>
      <protection hidden="1"/>
    </xf>
    <xf numFmtId="2" fontId="19" fillId="17" borderId="9" xfId="0" applyNumberFormat="1" applyFont="1" applyFill="1" applyBorder="1" applyAlignment="1" applyProtection="1">
      <alignment horizontal="center" vertical="center" wrapText="1" readingOrder="2"/>
      <protection hidden="1"/>
    </xf>
    <xf numFmtId="0" fontId="21" fillId="0" borderId="10" xfId="0" applyFont="1" applyBorder="1" applyAlignment="1" applyProtection="1">
      <alignment horizontal="center" vertical="center"/>
      <protection hidden="1"/>
    </xf>
    <xf numFmtId="0" fontId="21" fillId="0" borderId="9" xfId="0" applyFont="1" applyBorder="1" applyAlignment="1" applyProtection="1">
      <alignment horizontal="center" vertical="center"/>
      <protection hidden="1"/>
    </xf>
    <xf numFmtId="0" fontId="16" fillId="13" borderId="10" xfId="0" applyFont="1" applyFill="1" applyBorder="1" applyAlignment="1" applyProtection="1">
      <alignment horizontal="center" vertical="center" wrapText="1" readingOrder="2"/>
      <protection hidden="1"/>
    </xf>
    <xf numFmtId="0" fontId="16" fillId="13" borderId="9" xfId="0" applyFont="1" applyFill="1" applyBorder="1" applyAlignment="1" applyProtection="1">
      <alignment horizontal="center" vertical="center" wrapText="1" readingOrder="2"/>
      <protection hidden="1"/>
    </xf>
    <xf numFmtId="0" fontId="16" fillId="13" borderId="17" xfId="0" applyFont="1" applyFill="1" applyBorder="1" applyAlignment="1" applyProtection="1">
      <alignment horizontal="center" vertical="center" wrapText="1" readingOrder="2"/>
      <protection hidden="1"/>
    </xf>
    <xf numFmtId="0" fontId="16" fillId="13" borderId="18" xfId="0" applyFont="1" applyFill="1" applyBorder="1" applyAlignment="1" applyProtection="1">
      <alignment horizontal="center" vertical="center" wrapText="1" readingOrder="2"/>
      <protection hidden="1"/>
    </xf>
    <xf numFmtId="0" fontId="16" fillId="13" borderId="24" xfId="0" applyFont="1" applyFill="1" applyBorder="1" applyAlignment="1" applyProtection="1">
      <alignment horizontal="center" vertical="center" wrapText="1" readingOrder="2"/>
      <protection hidden="1"/>
    </xf>
    <xf numFmtId="0" fontId="16" fillId="13" borderId="25" xfId="0" applyFont="1" applyFill="1" applyBorder="1" applyAlignment="1" applyProtection="1">
      <alignment horizontal="center" vertical="center" wrapText="1" readingOrder="2"/>
      <protection hidden="1"/>
    </xf>
    <xf numFmtId="0" fontId="17" fillId="13" borderId="23" xfId="0" applyFont="1" applyFill="1" applyBorder="1" applyAlignment="1" applyProtection="1">
      <alignment horizontal="center" vertical="center" wrapText="1" readingOrder="2"/>
      <protection hidden="1"/>
    </xf>
    <xf numFmtId="0" fontId="17" fillId="13" borderId="20" xfId="0" applyFont="1" applyFill="1" applyBorder="1" applyAlignment="1" applyProtection="1">
      <alignment horizontal="center" vertical="center" wrapText="1" readingOrder="2"/>
      <protection hidden="1"/>
    </xf>
    <xf numFmtId="0" fontId="17" fillId="12" borderId="40" xfId="0" applyFont="1" applyFill="1" applyBorder="1" applyAlignment="1" applyProtection="1">
      <alignment horizontal="right" vertical="center" wrapText="1" readingOrder="2"/>
      <protection hidden="1"/>
    </xf>
    <xf numFmtId="0" fontId="17" fillId="12" borderId="29" xfId="0" applyFont="1" applyFill="1" applyBorder="1" applyAlignment="1" applyProtection="1">
      <alignment horizontal="right" vertical="center" wrapText="1" readingOrder="2"/>
      <protection hidden="1"/>
    </xf>
    <xf numFmtId="0" fontId="10" fillId="20" borderId="24" xfId="0" applyFont="1" applyFill="1" applyBorder="1" applyAlignment="1" applyProtection="1">
      <alignment horizontal="center" vertical="center" readingOrder="2"/>
      <protection hidden="1"/>
    </xf>
    <xf numFmtId="0" fontId="10" fillId="20" borderId="19" xfId="0" applyFont="1" applyFill="1" applyBorder="1" applyAlignment="1" applyProtection="1">
      <alignment horizontal="center" vertical="center" readingOrder="2"/>
      <protection hidden="1"/>
    </xf>
    <xf numFmtId="0" fontId="10" fillId="20" borderId="23" xfId="0" applyFont="1" applyFill="1" applyBorder="1" applyAlignment="1" applyProtection="1">
      <alignment horizontal="center" vertical="center" readingOrder="2"/>
      <protection hidden="1"/>
    </xf>
    <xf numFmtId="0" fontId="10" fillId="20" borderId="39" xfId="0" applyFont="1" applyFill="1" applyBorder="1" applyAlignment="1" applyProtection="1">
      <alignment horizontal="center" vertical="center" readingOrder="2"/>
      <protection hidden="1"/>
    </xf>
    <xf numFmtId="0" fontId="14" fillId="14" borderId="13" xfId="0" applyFont="1" applyFill="1" applyBorder="1" applyAlignment="1" applyProtection="1">
      <alignment horizontal="center" vertical="center"/>
      <protection hidden="1"/>
    </xf>
    <xf numFmtId="0" fontId="14" fillId="14" borderId="38" xfId="0" applyFont="1" applyFill="1" applyBorder="1" applyAlignment="1" applyProtection="1">
      <alignment horizontal="center" vertical="center"/>
      <protection hidden="1"/>
    </xf>
    <xf numFmtId="0" fontId="14" fillId="20" borderId="10" xfId="0" applyFont="1" applyFill="1" applyBorder="1" applyAlignment="1" applyProtection="1">
      <alignment horizontal="center"/>
      <protection hidden="1"/>
    </xf>
    <xf numFmtId="0" fontId="14" fillId="20" borderId="9" xfId="0" applyFont="1" applyFill="1" applyBorder="1" applyAlignment="1" applyProtection="1">
      <alignment horizontal="center"/>
      <protection hidden="1"/>
    </xf>
    <xf numFmtId="0" fontId="10" fillId="20" borderId="17" xfId="0" applyFont="1" applyFill="1" applyBorder="1" applyAlignment="1" applyProtection="1">
      <alignment horizontal="center" vertical="center" readingOrder="2"/>
      <protection hidden="1"/>
    </xf>
    <xf numFmtId="0" fontId="10" fillId="20" borderId="41" xfId="0" applyFont="1" applyFill="1" applyBorder="1" applyAlignment="1" applyProtection="1">
      <alignment horizontal="center" vertical="center" readingOrder="2"/>
      <protection hidden="1"/>
    </xf>
  </cellXfs>
  <cellStyles count="2">
    <cellStyle name="Normal" xfId="0" builtinId="0"/>
    <cellStyle name="Percent" xfId="1" builtinId="5"/>
  </cellStyles>
  <dxfs count="8">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rightToLeft="1" tabSelected="1" zoomScaleNormal="100" zoomScaleSheetLayoutView="100" workbookViewId="0">
      <pane xSplit="3" ySplit="3" topLeftCell="D16" activePane="bottomRight" state="frozen"/>
      <selection pane="topRight" activeCell="D1" sqref="D1"/>
      <selection pane="bottomLeft" activeCell="A5" sqref="A5"/>
      <selection pane="bottomRight" activeCell="C18" sqref="C18"/>
    </sheetView>
  </sheetViews>
  <sheetFormatPr defaultRowHeight="14.25" x14ac:dyDescent="0.2"/>
  <cols>
    <col min="1" max="1" width="1.125" style="6" customWidth="1"/>
    <col min="2" max="2" width="10" style="6" customWidth="1"/>
    <col min="3" max="3" width="80.625" style="6" customWidth="1"/>
    <col min="4" max="4" width="52.375" style="6" customWidth="1"/>
    <col min="5" max="9" width="12.625" style="6" customWidth="1"/>
    <col min="10" max="10" width="1" style="6" customWidth="1"/>
    <col min="11" max="16384" width="9" style="6"/>
  </cols>
  <sheetData>
    <row r="1" spans="1:9" ht="6" customHeight="1" thickBot="1" x14ac:dyDescent="0.25"/>
    <row r="2" spans="1:9" s="9" customFormat="1" ht="19.5" customHeight="1" x14ac:dyDescent="0.3">
      <c r="B2" s="10"/>
      <c r="C2" s="80" t="s">
        <v>6</v>
      </c>
      <c r="D2" s="84" t="s">
        <v>45</v>
      </c>
      <c r="E2" s="11">
        <v>1</v>
      </c>
      <c r="F2" s="11">
        <v>2</v>
      </c>
      <c r="G2" s="11">
        <v>3</v>
      </c>
      <c r="H2" s="11">
        <v>4</v>
      </c>
      <c r="I2" s="11">
        <v>5</v>
      </c>
    </row>
    <row r="3" spans="1:9" ht="16.5" thickBot="1" x14ac:dyDescent="0.3">
      <c r="B3" s="12" t="s">
        <v>5</v>
      </c>
      <c r="C3" s="81"/>
      <c r="D3" s="85"/>
      <c r="E3" s="44"/>
      <c r="F3" s="44"/>
      <c r="G3" s="44"/>
      <c r="H3" s="44"/>
      <c r="I3" s="44"/>
    </row>
    <row r="4" spans="1:9" s="13" customFormat="1" ht="21" customHeight="1" thickBot="1" x14ac:dyDescent="0.25">
      <c r="B4" s="14" t="s">
        <v>53</v>
      </c>
      <c r="C4" s="15" t="s">
        <v>8</v>
      </c>
      <c r="D4" s="15"/>
      <c r="E4" s="16" t="str">
        <f>IF(COUNTIF(E5:E8,"V")+COUNTIF(E5:E8,"ל.ר.")=4,"V",IF(COUNTIF(E5:E8,"X")&gt;0,"X",IF(COUNTIF(E5:E8,"?")&gt;0,"$","X")))</f>
        <v>X</v>
      </c>
      <c r="F4" s="16" t="str">
        <f>IF(COUNTIF(F5:F8,"V")+COUNTIF(F5:F8,"ל.ר.")=4,"V",IF(COUNTIF(F5:F8,"X")&gt;0,"X",IF(COUNTIF(F5:F8,"?")&gt;0,"$","X")))</f>
        <v>X</v>
      </c>
      <c r="G4" s="16" t="str">
        <f>IF(COUNTIF(G5:G8,"V")+COUNTIF(G5:G8,"ל.ר.")=4,"V",IF(COUNTIF(G5:G8,"X")&gt;0,"X",IF(COUNTIF(G5:G8,"?")&gt;0,"$","X")))</f>
        <v>X</v>
      </c>
      <c r="H4" s="16" t="str">
        <f>IF(COUNTIF(H5:H8,"V")+COUNTIF(H5:H8,"ל.ר.")=4,"V",IF(COUNTIF(H5:H8,"X")&gt;0,"X",IF(COUNTIF(H5:H8,"?")&gt;0,"$","X")))</f>
        <v>X</v>
      </c>
      <c r="I4" s="16" t="str">
        <f>IF(COUNTIF(I5:I8,"V")+COUNTIF(I5:I8,"ל.ר.")=4,"V",IF(COUNTIF(I5:I8,"X")&gt;0,"X",IF(COUNTIF(I5:I8,"?")&gt;0,"$","X")))</f>
        <v>X</v>
      </c>
    </row>
    <row r="5" spans="1:9" s="13" customFormat="1" ht="94.5" x14ac:dyDescent="0.2">
      <c r="B5" s="17" t="s">
        <v>54</v>
      </c>
      <c r="C5" s="18" t="s">
        <v>9</v>
      </c>
      <c r="D5" s="18" t="s">
        <v>47</v>
      </c>
      <c r="E5" s="4"/>
      <c r="F5" s="4"/>
      <c r="G5" s="4"/>
      <c r="H5" s="4"/>
      <c r="I5" s="4"/>
    </row>
    <row r="6" spans="1:9" s="13" customFormat="1" ht="47.25" x14ac:dyDescent="0.2">
      <c r="B6" s="19" t="s">
        <v>55</v>
      </c>
      <c r="C6" s="20" t="s">
        <v>10</v>
      </c>
      <c r="D6" s="20" t="s">
        <v>48</v>
      </c>
      <c r="E6" s="3"/>
      <c r="F6" s="3"/>
      <c r="G6" s="3"/>
      <c r="H6" s="3"/>
      <c r="I6" s="3"/>
    </row>
    <row r="7" spans="1:9" s="13" customFormat="1" ht="31.5" x14ac:dyDescent="0.2">
      <c r="B7" s="17" t="s">
        <v>56</v>
      </c>
      <c r="C7" s="21" t="s">
        <v>58</v>
      </c>
      <c r="D7" s="21" t="s">
        <v>49</v>
      </c>
      <c r="E7" s="5"/>
      <c r="F7" s="5"/>
      <c r="G7" s="5"/>
      <c r="H7" s="5"/>
      <c r="I7" s="5"/>
    </row>
    <row r="8" spans="1:9" s="13" customFormat="1" ht="63.75" thickBot="1" x14ac:dyDescent="0.25">
      <c r="B8" s="19" t="s">
        <v>57</v>
      </c>
      <c r="C8" s="21" t="s">
        <v>11</v>
      </c>
      <c r="D8" s="21" t="s">
        <v>50</v>
      </c>
      <c r="E8" s="5"/>
      <c r="F8" s="5"/>
      <c r="G8" s="5"/>
      <c r="H8" s="5"/>
      <c r="I8" s="5"/>
    </row>
    <row r="9" spans="1:9" s="13" customFormat="1" ht="21" customHeight="1" thickBot="1" x14ac:dyDescent="0.25">
      <c r="B9" s="22" t="s">
        <v>36</v>
      </c>
      <c r="C9" s="23" t="s">
        <v>46</v>
      </c>
      <c r="D9" s="23"/>
      <c r="E9" s="24" t="str">
        <f>IF(COUNTIF(E10:E12,"V")+COUNTIF(E10:E12,"ל.ר.")=4,"V",IF(COUNTIF(E10:E12,"X")&gt;0,"X",IF(COUNTIF(E10:E12,"?")&gt;0,"$","X")))</f>
        <v>X</v>
      </c>
      <c r="F9" s="24" t="str">
        <f>IF(COUNTIF(F10:F12,"V")+COUNTIF(F10:F12,"ל.ר.")=4,"V",IF(COUNTIF(F10:F12,"X")&gt;0,"X",IF(COUNTIF(F10:F12,"?")&gt;0,"$","X")))</f>
        <v>X</v>
      </c>
      <c r="G9" s="24" t="str">
        <f>IF(COUNTIF(G10:G12,"V")+COUNTIF(G10:G12,"ל.ר.")=4,"V",IF(COUNTIF(G10:G12,"X")&gt;0,"X",IF(COUNTIF(G10:G12,"?")&gt;0,"$","X")))</f>
        <v>X</v>
      </c>
      <c r="H9" s="24" t="str">
        <f>IF(COUNTIF(H10:H12,"V")+COUNTIF(H10:H12,"ל.ר.")=4,"V",IF(COUNTIF(H10:H12,"X")&gt;0,"X",IF(COUNTIF(H10:H12,"?")&gt;0,"$","X")))</f>
        <v>X</v>
      </c>
      <c r="I9" s="24" t="str">
        <f>IF(COUNTIF(I10:I12,"V")+COUNTIF(I10:I12,"ל.ר.")=4,"V",IF(COUNTIF(I10:I12,"X")&gt;0,"X",IF(COUNTIF(I10:I12,"?")&gt;0,"$","X")))</f>
        <v>X</v>
      </c>
    </row>
    <row r="10" spans="1:9" s="13" customFormat="1" ht="47.25" x14ac:dyDescent="0.2">
      <c r="B10" s="25" t="s">
        <v>59</v>
      </c>
      <c r="C10" s="26" t="s">
        <v>60</v>
      </c>
      <c r="D10" s="26" t="s">
        <v>51</v>
      </c>
      <c r="E10" s="2"/>
      <c r="F10" s="2"/>
      <c r="G10" s="2"/>
      <c r="H10" s="2"/>
      <c r="I10" s="2"/>
    </row>
    <row r="11" spans="1:9" s="13" customFormat="1" ht="78.75" x14ac:dyDescent="0.2">
      <c r="B11" s="27" t="s">
        <v>70</v>
      </c>
      <c r="C11" s="26" t="s">
        <v>62</v>
      </c>
      <c r="D11" s="26" t="s">
        <v>64</v>
      </c>
      <c r="E11" s="2"/>
      <c r="F11" s="2"/>
      <c r="G11" s="2"/>
      <c r="H11" s="2"/>
      <c r="I11" s="2"/>
    </row>
    <row r="12" spans="1:9" s="13" customFormat="1" ht="141.75" x14ac:dyDescent="0.2">
      <c r="B12" s="25" t="s">
        <v>61</v>
      </c>
      <c r="C12" s="26" t="s">
        <v>63</v>
      </c>
      <c r="D12" s="26" t="s">
        <v>65</v>
      </c>
      <c r="E12" s="2"/>
      <c r="F12" s="2"/>
      <c r="G12" s="2"/>
      <c r="H12" s="2"/>
      <c r="I12" s="2"/>
    </row>
    <row r="13" spans="1:9" ht="21" customHeight="1" thickBot="1" x14ac:dyDescent="0.25">
      <c r="A13" s="13"/>
    </row>
    <row r="14" spans="1:9" s="28" customFormat="1" ht="30" customHeight="1" thickBot="1" x14ac:dyDescent="0.3">
      <c r="B14" s="82" t="s">
        <v>4</v>
      </c>
      <c r="C14" s="83"/>
      <c r="D14" s="78"/>
      <c r="E14" s="29" t="str">
        <f>IF(AND(E4="V",E9="V"),"V",IF(OR(E4="X",E9="X"),"X",IF(OR(E4="$",E9="?"),"$","X")))</f>
        <v>X</v>
      </c>
      <c r="F14" s="29" t="str">
        <f>IF(AND(F4="V",F9="V"),"V",IF(OR(F4="X",F9="X"),"X",IF(OR(F4="$",F9="?"),"$","X")))</f>
        <v>X</v>
      </c>
      <c r="G14" s="29" t="str">
        <f>IF(AND(G4="V",G9="V"),"V",IF(OR(G4="X",G9="X"),"X",IF(OR(G4="$",G9="?"),"$","X")))</f>
        <v>X</v>
      </c>
      <c r="H14" s="29" t="str">
        <f>IF(AND(H4="V",H9="V"),"V",IF(OR(H4="X",H9="X"),"X",IF(OR(H4="$",H9="?"),"$","X")))</f>
        <v>X</v>
      </c>
      <c r="I14" s="30" t="str">
        <f>IF(AND(I4="V",I9="V"),"V",IF(OR(I4="X",I9="X"),"X",IF(OR(I4="$",I9="?"),"$","X")))</f>
        <v>X</v>
      </c>
    </row>
    <row r="15" spans="1:9" ht="24" customHeight="1" thickBot="1" x14ac:dyDescent="0.25">
      <c r="A15" s="13"/>
    </row>
    <row r="16" spans="1:9" s="31" customFormat="1" ht="21" customHeight="1" thickBot="1" x14ac:dyDescent="0.25">
      <c r="B16" s="32">
        <v>7</v>
      </c>
      <c r="C16" s="33" t="s">
        <v>7</v>
      </c>
      <c r="D16" s="33"/>
      <c r="E16" s="34" t="str">
        <f>IF(COUNTIF(E17:E25,"V")+COUNTIF(E17:E25,"ל.ר.")=9,"V",IF(COUNTIF(E17:E25,"X")&gt;0,"X",IF(COUNTIF(E17:E25,"?")&gt;0,"$","X")))</f>
        <v>X</v>
      </c>
      <c r="F16" s="34" t="str">
        <f>IF(COUNTIF(F17:F25,"V")+COUNTIF(F17:F25,"ל.ר.")=9,"V",IF(COUNTIF(F17:F25,"X")&gt;0,"X",IF(COUNTIF(F17:F25,"?")&gt;0,"$","X")))</f>
        <v>X</v>
      </c>
      <c r="G16" s="34" t="str">
        <f>IF(COUNTIF(G17:G25,"V")+COUNTIF(G17:G25,"ל.ר.")=9,"V",IF(COUNTIF(G17:G25,"X")&gt;0,"X",IF(COUNTIF(G17:G25,"?")&gt;0,"$","X")))</f>
        <v>X</v>
      </c>
      <c r="H16" s="34" t="str">
        <f>IF(COUNTIF(H17:H25,"V")+COUNTIF(H17:H25,"ל.ר.")=9,"V",IF(COUNTIF(H17:H25,"X")&gt;0,"X",IF(COUNTIF(H17:H25,"?")&gt;0,"$","X")))</f>
        <v>X</v>
      </c>
      <c r="I16" s="34" t="str">
        <f>IF(COUNTIF(I17:I25,"V")+COUNTIF(I17:I25,"ל.ר.")=9,"V",IF(COUNTIF(I17:I25,"X")&gt;0,"X",IF(COUNTIF(I17:I25,"?")&gt;0,"$","X")))</f>
        <v>X</v>
      </c>
    </row>
    <row r="17" spans="2:9" s="31" customFormat="1" ht="15.75" x14ac:dyDescent="0.2">
      <c r="B17" s="35">
        <v>7.1</v>
      </c>
      <c r="C17" s="36" t="s">
        <v>12</v>
      </c>
      <c r="D17" s="36"/>
      <c r="E17" s="1"/>
      <c r="F17" s="1"/>
      <c r="G17" s="1"/>
      <c r="H17" s="1"/>
      <c r="I17" s="1"/>
    </row>
    <row r="18" spans="2:9" s="31" customFormat="1" ht="15.75" x14ac:dyDescent="0.2">
      <c r="B18" s="35" t="s">
        <v>37</v>
      </c>
      <c r="C18" s="38" t="s">
        <v>38</v>
      </c>
      <c r="D18" s="38"/>
      <c r="E18" s="1"/>
      <c r="F18" s="1"/>
      <c r="G18" s="1"/>
      <c r="H18" s="1"/>
      <c r="I18" s="1"/>
    </row>
    <row r="19" spans="2:9" s="31" customFormat="1" ht="15.75" x14ac:dyDescent="0.2">
      <c r="B19" s="35" t="s">
        <v>39</v>
      </c>
      <c r="C19" s="38" t="s">
        <v>40</v>
      </c>
      <c r="D19" s="38"/>
      <c r="E19" s="1"/>
      <c r="F19" s="1"/>
      <c r="G19" s="1"/>
      <c r="H19" s="1"/>
      <c r="I19" s="1"/>
    </row>
    <row r="20" spans="2:9" s="31" customFormat="1" ht="15.75" x14ac:dyDescent="0.2">
      <c r="B20" s="37" t="s">
        <v>66</v>
      </c>
      <c r="C20" s="38" t="s">
        <v>41</v>
      </c>
      <c r="D20" s="38"/>
      <c r="E20" s="1"/>
      <c r="F20" s="1"/>
      <c r="G20" s="1"/>
      <c r="H20" s="1"/>
      <c r="I20" s="1"/>
    </row>
    <row r="21" spans="2:9" s="31" customFormat="1" ht="15.75" x14ac:dyDescent="0.2">
      <c r="B21" s="37" t="s">
        <v>14</v>
      </c>
      <c r="C21" s="38" t="s">
        <v>13</v>
      </c>
      <c r="D21" s="38"/>
      <c r="E21" s="1"/>
      <c r="F21" s="1"/>
      <c r="G21" s="1"/>
      <c r="H21" s="1"/>
      <c r="I21" s="1"/>
    </row>
    <row r="22" spans="2:9" s="31" customFormat="1" ht="15.75" x14ac:dyDescent="0.2">
      <c r="B22" s="37" t="s">
        <v>15</v>
      </c>
      <c r="C22" s="38" t="s">
        <v>42</v>
      </c>
      <c r="D22" s="38"/>
      <c r="E22" s="45"/>
      <c r="F22" s="45"/>
      <c r="G22" s="45"/>
      <c r="H22" s="45"/>
      <c r="I22" s="45"/>
    </row>
    <row r="23" spans="2:9" s="31" customFormat="1" ht="45" x14ac:dyDescent="0.2">
      <c r="B23" s="37" t="s">
        <v>16</v>
      </c>
      <c r="C23" s="38" t="s">
        <v>19</v>
      </c>
      <c r="D23" s="38"/>
      <c r="E23" s="45"/>
      <c r="F23" s="45"/>
      <c r="G23" s="45"/>
      <c r="H23" s="45"/>
      <c r="I23" s="45"/>
    </row>
    <row r="24" spans="2:9" s="31" customFormat="1" ht="30" x14ac:dyDescent="0.2">
      <c r="B24" s="37" t="s">
        <v>17</v>
      </c>
      <c r="C24" s="38" t="s">
        <v>43</v>
      </c>
      <c r="D24" s="38"/>
      <c r="E24" s="45"/>
      <c r="F24" s="45"/>
      <c r="G24" s="45"/>
      <c r="H24" s="45"/>
      <c r="I24" s="45"/>
    </row>
    <row r="25" spans="2:9" s="31" customFormat="1" ht="45.75" thickBot="1" x14ac:dyDescent="0.25">
      <c r="B25" s="39" t="s">
        <v>18</v>
      </c>
      <c r="C25" s="40" t="s">
        <v>20</v>
      </c>
      <c r="D25" s="40"/>
      <c r="E25" s="46"/>
      <c r="F25" s="46"/>
      <c r="G25" s="46"/>
      <c r="H25" s="46"/>
      <c r="I25" s="46"/>
    </row>
    <row r="27" spans="2:9" ht="14.25" hidden="1" customHeight="1" x14ac:dyDescent="0.2">
      <c r="B27" s="41" t="s">
        <v>3</v>
      </c>
    </row>
    <row r="28" spans="2:9" ht="14.25" hidden="1" customHeight="1" x14ac:dyDescent="0.2">
      <c r="B28" s="42" t="s">
        <v>2</v>
      </c>
    </row>
    <row r="29" spans="2:9" ht="14.25" hidden="1" customHeight="1" x14ac:dyDescent="0.2">
      <c r="B29" s="42" t="s">
        <v>1</v>
      </c>
    </row>
    <row r="30" spans="2:9" ht="14.25" hidden="1" customHeight="1" x14ac:dyDescent="0.2">
      <c r="B30" s="42" t="s">
        <v>0</v>
      </c>
    </row>
    <row r="31" spans="2:9" ht="15" hidden="1" thickBot="1" x14ac:dyDescent="0.25">
      <c r="B31" s="43"/>
    </row>
  </sheetData>
  <mergeCells count="3">
    <mergeCell ref="C2:C3"/>
    <mergeCell ref="B14:C14"/>
    <mergeCell ref="D2:D3"/>
  </mergeCells>
  <conditionalFormatting sqref="E4:I25">
    <cfRule type="containsText" dxfId="7" priority="29" operator="containsText" text="ל.ר.">
      <formula>NOT(ISERROR(SEARCH("ל.ר.",E4)))</formula>
    </cfRule>
    <cfRule type="containsText" dxfId="6" priority="30" operator="containsText" text="$">
      <formula>NOT(ISERROR(SEARCH("$",E4)))</formula>
    </cfRule>
    <cfRule type="containsText" dxfId="5" priority="31" operator="containsText" text="X">
      <formula>NOT(ISERROR(SEARCH("X",E4)))</formula>
    </cfRule>
    <cfRule type="containsText" dxfId="4" priority="32" operator="containsText" text="V">
      <formula>NOT(ISERROR(SEARCH("V",E4)))</formula>
    </cfRule>
  </conditionalFormatting>
  <dataValidations count="1">
    <dataValidation type="list" allowBlank="1" showInputMessage="1" showErrorMessage="1" sqref="E5:I8 E10:I12 E17:I25">
      <formula1>$B$27:$B$30</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7"/>
  <sheetViews>
    <sheetView rightToLeft="1" workbookViewId="0">
      <selection activeCell="C5" sqref="C5:D5"/>
    </sheetView>
  </sheetViews>
  <sheetFormatPr defaultRowHeight="14.25" x14ac:dyDescent="0.2"/>
  <cols>
    <col min="1" max="1" width="2.75" customWidth="1"/>
    <col min="3" max="3" width="42.625" customWidth="1"/>
    <col min="4" max="4" width="14" customWidth="1"/>
    <col min="6" max="6" width="7.5" customWidth="1"/>
    <col min="8" max="8" width="6.5" customWidth="1"/>
    <col min="10" max="10" width="7.75" customWidth="1"/>
    <col min="12" max="12" width="7.25" customWidth="1"/>
    <col min="14" max="14" width="7.5" customWidth="1"/>
  </cols>
  <sheetData>
    <row r="1" spans="2:15" ht="15" thickBot="1" x14ac:dyDescent="0.25"/>
    <row r="2" spans="2:15" ht="18.75" thickBot="1" x14ac:dyDescent="0.25">
      <c r="B2" s="96" t="s">
        <v>5</v>
      </c>
      <c r="C2" s="98" t="s">
        <v>22</v>
      </c>
      <c r="D2" s="98"/>
      <c r="E2" s="100" t="s">
        <v>23</v>
      </c>
      <c r="F2" s="94">
        <v>1</v>
      </c>
      <c r="G2" s="95"/>
      <c r="H2" s="94">
        <v>2</v>
      </c>
      <c r="I2" s="95"/>
      <c r="J2" s="94">
        <v>3</v>
      </c>
      <c r="K2" s="95"/>
      <c r="L2" s="94">
        <v>4</v>
      </c>
      <c r="M2" s="95"/>
      <c r="N2" s="94">
        <v>5</v>
      </c>
      <c r="O2" s="95"/>
    </row>
    <row r="3" spans="2:15" ht="37.5" customHeight="1" thickBot="1" x14ac:dyDescent="0.25">
      <c r="B3" s="97"/>
      <c r="C3" s="99"/>
      <c r="D3" s="99"/>
      <c r="E3" s="101"/>
      <c r="F3" s="76" t="s">
        <v>52</v>
      </c>
      <c r="G3" s="76" t="s">
        <v>24</v>
      </c>
      <c r="H3" s="76" t="s">
        <v>52</v>
      </c>
      <c r="I3" s="76" t="s">
        <v>24</v>
      </c>
      <c r="J3" s="76" t="s">
        <v>52</v>
      </c>
      <c r="K3" s="76" t="s">
        <v>24</v>
      </c>
      <c r="L3" s="76" t="s">
        <v>52</v>
      </c>
      <c r="M3" s="76" t="s">
        <v>24</v>
      </c>
      <c r="N3" s="76" t="s">
        <v>52</v>
      </c>
      <c r="O3" s="76" t="s">
        <v>24</v>
      </c>
    </row>
    <row r="4" spans="2:15" ht="16.5" thickBot="1" x14ac:dyDescent="0.25">
      <c r="B4" s="73" t="s">
        <v>67</v>
      </c>
      <c r="C4" s="102" t="s">
        <v>69</v>
      </c>
      <c r="D4" s="103"/>
      <c r="E4" s="75">
        <v>0.5</v>
      </c>
      <c r="F4" s="7">
        <v>2</v>
      </c>
      <c r="G4" s="7">
        <f>IF(AND(F4&gt;3,F4&lt;8),(F4-3)*20,IF(F4&lt;=3,0,100))</f>
        <v>0</v>
      </c>
      <c r="H4" s="7"/>
      <c r="I4" s="7">
        <f>IF(AND(H4&gt;3,H4&lt;8),(H4-3)*20,IF(H4&lt;=3,0,100))</f>
        <v>0</v>
      </c>
      <c r="J4" s="7"/>
      <c r="K4" s="7">
        <f>IF(AND(J4&gt;3,J4&lt;8),(J4-3)*20,IF(J4&lt;=3,0,100))</f>
        <v>0</v>
      </c>
      <c r="L4" s="7"/>
      <c r="M4" s="7">
        <f>IF(AND(L4&gt;3,L4&lt;8),(L4-3)*20,IF(L4&lt;=3,0,100))</f>
        <v>0</v>
      </c>
      <c r="N4" s="7"/>
      <c r="O4" s="7">
        <f>IF(AND(N4&gt;3,N4&lt;8),(N4-3)*20,IF(N4&lt;=3,0,100))</f>
        <v>0</v>
      </c>
    </row>
    <row r="5" spans="2:15" ht="16.5" thickBot="1" x14ac:dyDescent="0.25">
      <c r="B5" s="73" t="s">
        <v>68</v>
      </c>
      <c r="C5" s="102" t="s">
        <v>44</v>
      </c>
      <c r="D5" s="103"/>
      <c r="E5" s="75">
        <v>0.5</v>
      </c>
      <c r="F5" s="74">
        <v>6</v>
      </c>
      <c r="G5" s="7">
        <f>IF(AND(F5&gt;1,F5&lt;5),(F5-1)*20,IF(F5&lt;=1,0,100))</f>
        <v>100</v>
      </c>
      <c r="H5" s="74"/>
      <c r="I5" s="7">
        <f>IF(AND(H5&gt;1,H5&lt;5),(H5-1)*20,IF(H5&lt;=1,0,100))</f>
        <v>0</v>
      </c>
      <c r="J5" s="74"/>
      <c r="K5" s="7">
        <f>IF(AND(J5&gt;1,J5&lt;5),(J5-1)*20,IF(J5&lt;=1,0,100))</f>
        <v>0</v>
      </c>
      <c r="L5" s="74"/>
      <c r="M5" s="7">
        <f>IF(AND(L5&gt;1,L5&lt;5),(L5-1)*20,IF(L5&lt;=1,0,100))</f>
        <v>0</v>
      </c>
      <c r="N5" s="74"/>
      <c r="O5" s="7">
        <f>IF(AND(N5&gt;1,N5&lt;5),(N5-1)*20,IF(N5&lt;=1,0,100))</f>
        <v>0</v>
      </c>
    </row>
    <row r="6" spans="2:15" ht="17.25" thickBot="1" x14ac:dyDescent="0.25">
      <c r="B6" s="86" t="s">
        <v>26</v>
      </c>
      <c r="C6" s="87"/>
      <c r="D6" s="87"/>
      <c r="E6" s="8">
        <f>SUM(E4:E5)</f>
        <v>1</v>
      </c>
      <c r="F6" s="90">
        <f>SUMPRODUCT(G4:G5,$E$4:$E$5)</f>
        <v>50</v>
      </c>
      <c r="G6" s="91"/>
      <c r="H6" s="90">
        <f>SUMPRODUCT(I4:I5,$E$4:$E$5)</f>
        <v>0</v>
      </c>
      <c r="I6" s="91"/>
      <c r="J6" s="90">
        <f>SUMPRODUCT(K4:K5,$E$4:$E$5)</f>
        <v>0</v>
      </c>
      <c r="K6" s="91"/>
      <c r="L6" s="90">
        <f>SUMPRODUCT(M4:M5,$E$4:$E$5)</f>
        <v>0</v>
      </c>
      <c r="M6" s="91"/>
      <c r="N6" s="90">
        <f>SUMPRODUCT(O4:O5,$E$4:$E$5)</f>
        <v>0</v>
      </c>
      <c r="O6" s="91"/>
    </row>
    <row r="7" spans="2:15" ht="16.5" thickBot="1" x14ac:dyDescent="0.25">
      <c r="B7" s="88" t="s">
        <v>25</v>
      </c>
      <c r="C7" s="89"/>
      <c r="D7" s="89"/>
      <c r="E7" s="79">
        <v>70</v>
      </c>
      <c r="F7" s="92" t="str">
        <f>IF(F6&gt;=$E$7,"V","X")</f>
        <v>X</v>
      </c>
      <c r="G7" s="93"/>
      <c r="H7" s="92" t="str">
        <f>IF(H6&gt;=$E$7,"V","X")</f>
        <v>X</v>
      </c>
      <c r="I7" s="93"/>
      <c r="J7" s="92" t="str">
        <f>IF(J6&gt;=$E$7,"V","X")</f>
        <v>X</v>
      </c>
      <c r="K7" s="93"/>
      <c r="L7" s="92" t="str">
        <f>IF(L6&gt;=$E$7,"V","X")</f>
        <v>X</v>
      </c>
      <c r="M7" s="93"/>
      <c r="N7" s="92" t="str">
        <f>IF(N6&gt;=$E$7,"V","X")</f>
        <v>X</v>
      </c>
      <c r="O7" s="93"/>
    </row>
  </sheetData>
  <mergeCells count="22">
    <mergeCell ref="L2:M2"/>
    <mergeCell ref="N2:O2"/>
    <mergeCell ref="F6:G6"/>
    <mergeCell ref="F7:G7"/>
    <mergeCell ref="H6:I6"/>
    <mergeCell ref="H7:I7"/>
    <mergeCell ref="L6:M6"/>
    <mergeCell ref="N6:O6"/>
    <mergeCell ref="L7:M7"/>
    <mergeCell ref="N7:O7"/>
    <mergeCell ref="B6:D6"/>
    <mergeCell ref="B7:D7"/>
    <mergeCell ref="J6:K6"/>
    <mergeCell ref="J7:K7"/>
    <mergeCell ref="F2:G2"/>
    <mergeCell ref="H2:I2"/>
    <mergeCell ref="B2:B3"/>
    <mergeCell ref="C2:D3"/>
    <mergeCell ref="E2:E3"/>
    <mergeCell ref="C4:D4"/>
    <mergeCell ref="C5:D5"/>
    <mergeCell ref="J2:K2"/>
  </mergeCells>
  <conditionalFormatting sqref="F7 H7 J7 N7 L7">
    <cfRule type="expression" dxfId="3" priority="7">
      <formula>F$7="X"</formula>
    </cfRule>
    <cfRule type="expression" dxfId="2" priority="8">
      <formula>F$7="V"</formula>
    </cfRule>
  </conditionalFormatting>
  <conditionalFormatting sqref="E7">
    <cfRule type="expression" dxfId="1" priority="1">
      <formula>E$7="X"</formula>
    </cfRule>
    <cfRule type="expression" dxfId="0" priority="2">
      <formula>E$7="V"</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Sheet1!$B$3:$B$4</xm:f>
          </x14:formula1>
          <xm:sqref>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5"/>
  <sheetViews>
    <sheetView rightToLeft="1" workbookViewId="0">
      <selection activeCell="H4" sqref="H4"/>
    </sheetView>
  </sheetViews>
  <sheetFormatPr defaultRowHeight="14.25" x14ac:dyDescent="0.2"/>
  <cols>
    <col min="3" max="3" width="15.5" customWidth="1"/>
  </cols>
  <sheetData>
    <row r="1" spans="2:8" ht="15" thickBot="1" x14ac:dyDescent="0.25"/>
    <row r="2" spans="2:8" ht="15" x14ac:dyDescent="0.2">
      <c r="B2" s="6"/>
      <c r="C2" s="77" t="s">
        <v>32</v>
      </c>
      <c r="D2" s="47">
        <v>1</v>
      </c>
      <c r="E2" s="48">
        <v>2</v>
      </c>
      <c r="F2" s="48">
        <v>3</v>
      </c>
      <c r="G2" s="48">
        <v>4</v>
      </c>
      <c r="H2" s="49">
        <v>5</v>
      </c>
    </row>
    <row r="3" spans="2:8" ht="15" x14ac:dyDescent="0.2">
      <c r="B3" s="6"/>
      <c r="C3" s="50" t="s">
        <v>27</v>
      </c>
      <c r="D3" s="70"/>
      <c r="E3" s="71"/>
      <c r="F3" s="71"/>
      <c r="G3" s="71"/>
      <c r="H3" s="72"/>
    </row>
    <row r="4" spans="2:8" ht="15.75" thickBot="1" x14ac:dyDescent="0.25">
      <c r="B4" s="6"/>
      <c r="C4" s="51" t="s">
        <v>28</v>
      </c>
      <c r="D4" s="52">
        <f>IFERROR(MIN($D$3:$H$3)/D3*100,0)</f>
        <v>0</v>
      </c>
      <c r="E4" s="53">
        <f>IFERROR(MIN($D$3:$H$3)/E3*100,0)</f>
        <v>0</v>
      </c>
      <c r="F4" s="53">
        <f>IFERROR(MIN($D$3:$H$3)/F3*100,0)</f>
        <v>0</v>
      </c>
      <c r="G4" s="53">
        <f>IFERROR(MIN($D$3:$H$3)/G3*100,0)</f>
        <v>0</v>
      </c>
      <c r="H4" s="54">
        <f>IFERROR(MIN($D$3:$H$3)/H3*100,0)</f>
        <v>0</v>
      </c>
    </row>
    <row r="5" spans="2:8" x14ac:dyDescent="0.2">
      <c r="B5" s="6"/>
      <c r="C5" s="6"/>
      <c r="D5" s="6"/>
      <c r="E5" s="6"/>
      <c r="F5" s="6"/>
      <c r="G5" s="6"/>
      <c r="H5" s="6"/>
    </row>
    <row r="6" spans="2:8" x14ac:dyDescent="0.2">
      <c r="B6" s="6"/>
      <c r="C6" s="6"/>
      <c r="D6" s="6"/>
      <c r="E6" s="6"/>
      <c r="F6" s="6"/>
      <c r="G6" s="6"/>
      <c r="H6" s="6"/>
    </row>
    <row r="7" spans="2:8" x14ac:dyDescent="0.2">
      <c r="B7" s="6"/>
      <c r="C7" s="6"/>
      <c r="D7" s="6"/>
      <c r="E7" s="6"/>
      <c r="F7" s="6"/>
      <c r="G7" s="6"/>
      <c r="H7" s="6"/>
    </row>
    <row r="8" spans="2:8" x14ac:dyDescent="0.2">
      <c r="B8" s="6"/>
      <c r="C8" s="6"/>
      <c r="D8" s="6"/>
      <c r="E8" s="6"/>
      <c r="F8" s="6"/>
      <c r="G8" s="6"/>
      <c r="H8" s="6"/>
    </row>
    <row r="9" spans="2:8" ht="15" thickBot="1" x14ac:dyDescent="0.25">
      <c r="B9" s="6"/>
      <c r="C9" s="6"/>
      <c r="D9" s="6"/>
      <c r="E9" s="6"/>
      <c r="F9" s="6"/>
      <c r="G9" s="6"/>
      <c r="H9" s="6"/>
    </row>
    <row r="10" spans="2:8" ht="15.75" thickBot="1" x14ac:dyDescent="0.3">
      <c r="B10" s="110" t="s">
        <v>33</v>
      </c>
      <c r="C10" s="111"/>
      <c r="D10" s="112">
        <v>1</v>
      </c>
      <c r="E10" s="104">
        <v>2</v>
      </c>
      <c r="F10" s="104">
        <v>3</v>
      </c>
      <c r="G10" s="104">
        <v>4</v>
      </c>
      <c r="H10" s="106">
        <v>5</v>
      </c>
    </row>
    <row r="11" spans="2:8" ht="15" x14ac:dyDescent="0.25">
      <c r="B11" s="55" t="s">
        <v>21</v>
      </c>
      <c r="C11" s="56" t="s">
        <v>34</v>
      </c>
      <c r="D11" s="113"/>
      <c r="E11" s="105"/>
      <c r="F11" s="105"/>
      <c r="G11" s="105"/>
      <c r="H11" s="107"/>
    </row>
    <row r="12" spans="2:8" x14ac:dyDescent="0.2">
      <c r="B12" s="57">
        <v>0.6</v>
      </c>
      <c r="C12" s="58" t="s">
        <v>29</v>
      </c>
      <c r="D12" s="59">
        <f>איכות!F6</f>
        <v>50</v>
      </c>
      <c r="E12" s="59">
        <f>איכות!G6</f>
        <v>0</v>
      </c>
      <c r="F12" s="59">
        <f>איכות!H6</f>
        <v>0</v>
      </c>
      <c r="G12" s="59">
        <f>איכות!I6</f>
        <v>0</v>
      </c>
      <c r="H12" s="59">
        <f>איכות!J6</f>
        <v>0</v>
      </c>
    </row>
    <row r="13" spans="2:8" x14ac:dyDescent="0.2">
      <c r="B13" s="57">
        <v>0.4</v>
      </c>
      <c r="C13" s="58" t="s">
        <v>30</v>
      </c>
      <c r="D13" s="59">
        <f>D4</f>
        <v>0</v>
      </c>
      <c r="E13" s="60">
        <f>E4</f>
        <v>0</v>
      </c>
      <c r="F13" s="60">
        <f>F4</f>
        <v>0</v>
      </c>
      <c r="G13" s="60">
        <f>G4</f>
        <v>0</v>
      </c>
      <c r="H13" s="61">
        <f>H4</f>
        <v>0</v>
      </c>
    </row>
    <row r="14" spans="2:8" ht="15" x14ac:dyDescent="0.2">
      <c r="B14" s="62">
        <f>SUM(B12:B13)</f>
        <v>1</v>
      </c>
      <c r="C14" s="63" t="s">
        <v>31</v>
      </c>
      <c r="D14" s="64">
        <f>SUMPRODUCT($B12:$B13,D12:D13)</f>
        <v>30</v>
      </c>
      <c r="E14" s="65">
        <f>SUMPRODUCT($B12:$B13,E12:E13)</f>
        <v>0</v>
      </c>
      <c r="F14" s="65">
        <f>SUMPRODUCT($B12:$B13,F12:F13)</f>
        <v>0</v>
      </c>
      <c r="G14" s="65">
        <f>SUMPRODUCT($B12:$B13,G12:G13)</f>
        <v>0</v>
      </c>
      <c r="H14" s="66">
        <f>SUMPRODUCT($B12:$B13,H12:H13)</f>
        <v>0</v>
      </c>
    </row>
    <row r="15" spans="2:8" ht="15.75" thickBot="1" x14ac:dyDescent="0.25">
      <c r="B15" s="108" t="s">
        <v>35</v>
      </c>
      <c r="C15" s="109"/>
      <c r="D15" s="67">
        <f>RANK(D14,$D$14:$H$14,0)</f>
        <v>1</v>
      </c>
      <c r="E15" s="68">
        <f>RANK(E14,$D$14:$H$14,0)</f>
        <v>2</v>
      </c>
      <c r="F15" s="68">
        <f>RANK(F14,$D$14:$H$14,0)</f>
        <v>2</v>
      </c>
      <c r="G15" s="68">
        <f>RANK(G14,$D$14:$H$14,0)</f>
        <v>2</v>
      </c>
      <c r="H15" s="69">
        <f>RANK(H14,$D$14:$H$14,0)</f>
        <v>2</v>
      </c>
    </row>
  </sheetData>
  <mergeCells count="7">
    <mergeCell ref="G10:G11"/>
    <mergeCell ref="H10:H11"/>
    <mergeCell ref="B15:C15"/>
    <mergeCell ref="B10:C10"/>
    <mergeCell ref="D10:D11"/>
    <mergeCell ref="E10:E11"/>
    <mergeCell ref="F10:F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4"/>
  <sheetViews>
    <sheetView rightToLeft="1" workbookViewId="0">
      <selection activeCell="B5" sqref="B5"/>
    </sheetView>
  </sheetViews>
  <sheetFormatPr defaultRowHeight="14.25" x14ac:dyDescent="0.2"/>
  <sheetData>
    <row r="3" spans="2:2" x14ac:dyDescent="0.2">
      <c r="B3">
        <v>60</v>
      </c>
    </row>
    <row r="4" spans="2:2" x14ac:dyDescent="0.2">
      <c r="B4">
        <v>70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8BEDCC-D26E-45D2-90D8-312B13654418}">
  <ds:schemaRefs>
    <ds:schemaRef ds:uri="http://schemas.microsoft.com/office/2006/documentManagement/types"/>
    <ds:schemaRef ds:uri="http://purl.org/dc/dcmitype/"/>
    <ds:schemaRef ds:uri="http://www.w3.org/XML/1998/namespace"/>
    <ds:schemaRef ds:uri="http://schemas.microsoft.com/office/2006/metadata/properties"/>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714F3DC-1952-48CF-98CA-E61118EA23BA}">
  <ds:schemaRefs>
    <ds:schemaRef ds:uri="http://schemas.microsoft.com/sharepoint/v3/contenttype/forms"/>
  </ds:schemaRefs>
</ds:datastoreItem>
</file>

<file path=customXml/itemProps3.xml><?xml version="1.0" encoding="utf-8"?>
<ds:datastoreItem xmlns:ds="http://schemas.openxmlformats.org/officeDocument/2006/customXml" ds:itemID="{E860C328-6C8E-4532-82B6-B1EE2853E2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8</vt:i4>
      </vt:variant>
    </vt:vector>
  </HeadingPairs>
  <TitlesOfParts>
    <vt:vector size="12" baseType="lpstr">
      <vt:lpstr>תנאי-סף</vt:lpstr>
      <vt:lpstr>איכות</vt:lpstr>
      <vt:lpstr>מחיר וסיכום</vt:lpstr>
      <vt:lpstr>Sheet1</vt:lpstr>
      <vt:lpstr>'תנאי-סף'!_Ref173487267</vt:lpstr>
      <vt:lpstr>'תנאי-סף'!_Ref179538436</vt:lpstr>
      <vt:lpstr>'תנאי-סף'!_Ref263083897</vt:lpstr>
      <vt:lpstr>'תנאי-סף'!_Ref274737718</vt:lpstr>
      <vt:lpstr>'תנאי-סף'!_Ref299441922</vt:lpstr>
      <vt:lpstr>'תנאי-סף'!_Ref304923103</vt:lpstr>
      <vt:lpstr>'תנאי-סף'!_Ref329872137</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2012-09-13T08:40:43Z</dcterms:created>
  <dcterms:modified xsi:type="dcterms:W3CDTF">2018-11-22T12:11:22Z</dcterms:modified>
</cp:coreProperties>
</file>